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dith\Desktop\"/>
    </mc:Choice>
  </mc:AlternateContent>
  <bookViews>
    <workbookView xWindow="0" yWindow="0" windowWidth="28800" windowHeight="12300"/>
  </bookViews>
  <sheets>
    <sheet name="Calculator" sheetId="1" r:id="rId1"/>
    <sheet name="Descriptors" sheetId="3" r:id="rId2"/>
    <sheet name="References" sheetId="2" r:id="rId3"/>
    <sheet name="Disclaimer" sheetId="4" r:id="rId4"/>
  </sheets>
  <calcPr calcId="162913"/>
</workbook>
</file>

<file path=xl/calcChain.xml><?xml version="1.0" encoding="utf-8"?>
<calcChain xmlns="http://schemas.openxmlformats.org/spreadsheetml/2006/main">
  <c r="D41" i="1" l="1"/>
  <c r="F39" i="1" l="1"/>
  <c r="E39" i="1" l="1"/>
  <c r="F13" i="1" l="1"/>
  <c r="E19" i="1"/>
  <c r="D19" i="1"/>
  <c r="C19" i="1"/>
  <c r="B19" i="1"/>
  <c r="I13" i="1"/>
  <c r="H13" i="1"/>
  <c r="D13" i="1"/>
  <c r="C13" i="1"/>
  <c r="B13" i="1"/>
  <c r="G13" i="1"/>
  <c r="E13" i="1"/>
  <c r="E37" i="1"/>
  <c r="B39" i="1" l="1"/>
  <c r="B37" i="1"/>
  <c r="C39" i="1" l="1"/>
  <c r="C37" i="1"/>
  <c r="D39" i="1" l="1"/>
  <c r="D37" i="1"/>
</calcChain>
</file>

<file path=xl/sharedStrings.xml><?xml version="1.0" encoding="utf-8"?>
<sst xmlns="http://schemas.openxmlformats.org/spreadsheetml/2006/main" count="220" uniqueCount="165">
  <si>
    <t>&lt;34</t>
  </si>
  <si>
    <t>34-50</t>
  </si>
  <si>
    <t>&gt;50</t>
  </si>
  <si>
    <t>&gt;35</t>
  </si>
  <si>
    <t>28-35</t>
  </si>
  <si>
    <t>&lt;28</t>
  </si>
  <si>
    <t>INR</t>
  </si>
  <si>
    <t>&lt;1.7</t>
  </si>
  <si>
    <t>1.7-2.3</t>
  </si>
  <si>
    <t>&gt;2.3</t>
  </si>
  <si>
    <t>Ascites</t>
  </si>
  <si>
    <t>None</t>
  </si>
  <si>
    <t>Grade I-II</t>
  </si>
  <si>
    <t>Grade III-IV</t>
  </si>
  <si>
    <t>No</t>
  </si>
  <si>
    <t>Yes</t>
  </si>
  <si>
    <t>&gt;3</t>
  </si>
  <si>
    <t>N/A</t>
  </si>
  <si>
    <t>Performance</t>
  </si>
  <si>
    <t>Status</t>
  </si>
  <si>
    <t>Albumin</t>
  </si>
  <si>
    <t>Hepatic</t>
  </si>
  <si>
    <t>Encephalopathy</t>
  </si>
  <si>
    <t>Portal</t>
  </si>
  <si>
    <t>Invasion</t>
  </si>
  <si>
    <t>Number of</t>
  </si>
  <si>
    <t>Nodules</t>
  </si>
  <si>
    <t>Are all nodules</t>
  </si>
  <si>
    <t>&lt; 3cm?</t>
  </si>
  <si>
    <t>is it &lt; 2cm?</t>
  </si>
  <si>
    <t>If single nodule,</t>
  </si>
  <si>
    <t>Child-Pugh</t>
  </si>
  <si>
    <t>Score</t>
  </si>
  <si>
    <t>Stage</t>
  </si>
  <si>
    <t>BCLC</t>
  </si>
  <si>
    <t>Refractory</t>
  </si>
  <si>
    <t>Sodium</t>
  </si>
  <si>
    <t>Creatinine</t>
  </si>
  <si>
    <t>UKELD</t>
  </si>
  <si>
    <t>Controlled</t>
  </si>
  <si>
    <t>Patient Characteristics:</t>
  </si>
  <si>
    <t>Tumour Characteristics:</t>
  </si>
  <si>
    <t>(µmol/ L)</t>
  </si>
  <si>
    <t>Total Bilirubin</t>
  </si>
  <si>
    <t>(mmol/L)</t>
  </si>
  <si>
    <t>(g/L)</t>
  </si>
  <si>
    <t xml:space="preserve">Stage </t>
  </si>
  <si>
    <t>TNM Clinical Classification:</t>
  </si>
  <si>
    <t>N - Regional</t>
  </si>
  <si>
    <t>Lymph Nodes</t>
  </si>
  <si>
    <t>T - Primary</t>
  </si>
  <si>
    <t>Tumour</t>
  </si>
  <si>
    <t>M - Distant</t>
  </si>
  <si>
    <t>Metastasis</t>
  </si>
  <si>
    <t>TX</t>
  </si>
  <si>
    <t>T0</t>
  </si>
  <si>
    <t>T1a</t>
  </si>
  <si>
    <t>T1b</t>
  </si>
  <si>
    <t>T2</t>
  </si>
  <si>
    <t>T3</t>
  </si>
  <si>
    <t>T4</t>
  </si>
  <si>
    <t>NX</t>
  </si>
  <si>
    <t>N0</t>
  </si>
  <si>
    <t>N1</t>
  </si>
  <si>
    <t>M0</t>
  </si>
  <si>
    <t>M1</t>
  </si>
  <si>
    <t>IA</t>
  </si>
  <si>
    <t>IB</t>
  </si>
  <si>
    <t>II</t>
  </si>
  <si>
    <t>IIIA</t>
  </si>
  <si>
    <t>IIIB</t>
  </si>
  <si>
    <t>IVA</t>
  </si>
  <si>
    <t>IVB</t>
  </si>
  <si>
    <t>EASL-EORTC clinical practice guidelines: management of hepatocellular carcinoma. 2012. J Hepatol, 56, 908-43.</t>
  </si>
  <si>
    <t>BCLC Stage:</t>
  </si>
  <si>
    <t>UKELD Score:</t>
  </si>
  <si>
    <t>CHOLONGITAS, E., GERMANI, G. &amp; BURROUGHS, A. K. 2010. Prioritization for liver transplantation. Nat Rev Gastroenterol Hepatol, 7, 659-68.</t>
  </si>
  <si>
    <t>Child Pugh Score:</t>
  </si>
  <si>
    <t>PUGH, R. N., MURRAY-LYON, I. M., DAWSON, J. L., PIETRONI, M. C. &amp; WILLIAMS, R. 1973. Transection of the oesophagus for bleeding oesophageal varices. Br J Surg, 60, 646-9.</t>
  </si>
  <si>
    <t>Ascites Grade:</t>
  </si>
  <si>
    <t>MOORE, K. P., WONG, F., GINES, P., BERNARDI, M., OCHS, A., SALERNO, F., ANGELI, P., PORAYKO, M., MOREAU, R., GARCIA-TSAO, G., JIMENEZ, W., PLANAS, R. &amp; ARROYO, V. 2003. The management of ascites in cirrhosis: report on the consensus conference of the International Ascites Club. Hepatology, 38, 258-66.</t>
  </si>
  <si>
    <t>Encephalopathy Grade:</t>
  </si>
  <si>
    <t>VILSTRUP, H., AMODIO, P., BAJAJ, J., CORDOBA, J., FERENCI, P., MULLEN, K. D., WEISSENBORN, K. &amp; WONG, P. 2014. Hepatic encephalopathy in chronic liver disease: 2014 Practice Guideline by the American Association for the Study of Liver Diseases and the European Association for the Study of the Liver. Hepatology, 60, 715-35.</t>
  </si>
  <si>
    <t>ECOG Performance Status:</t>
  </si>
  <si>
    <t>OKEN, M. M., CREECH, R. H., TORMEY, D. C., HORTON, J., DAVIS, T. E., MCFADDEN, E. T. &amp; CARBONE, P. P. 1982. Toxicity and response criteria of the Eastern Cooperative Oncology Group. Am J Clin Oncol, 5, 649-55.</t>
  </si>
  <si>
    <t>Union for International Cancer Control: TNM Classification of Malignant Tumours, 8th Edition. [Available from: http://www.hoofdhalskanker.info/wpavl/wp-content/uploads/TNM-Classification-of-Malignant-Tumours-8th-edition.pdf]</t>
  </si>
  <si>
    <t>BCLC Stage Descriptor:</t>
  </si>
  <si>
    <t>UKELD Score Formula:</t>
  </si>
  <si>
    <t>Hepatic encephalopathy</t>
  </si>
  <si>
    <t>Grade I–II</t>
  </si>
  <si>
    <t>Grade III–IV</t>
  </si>
  <si>
    <t>Total bilirubin, μmol/L</t>
  </si>
  <si>
    <t>Serum albumin, g/L</t>
  </si>
  <si>
    <t>28–35</t>
  </si>
  <si>
    <t>34–50</t>
  </si>
  <si>
    <t>Measure</t>
  </si>
  <si>
    <t>1 Point</t>
  </si>
  <si>
    <t>2 Points</t>
  </si>
  <si>
    <t>3 Points</t>
  </si>
  <si>
    <t>Points</t>
  </si>
  <si>
    <t>Class</t>
  </si>
  <si>
    <t>5-6</t>
  </si>
  <si>
    <t>7-9</t>
  </si>
  <si>
    <t>10-15</t>
  </si>
  <si>
    <t>A</t>
  </si>
  <si>
    <t>B</t>
  </si>
  <si>
    <t>C</t>
  </si>
  <si>
    <t>[(5.395 × ln(INR)) + (1.485 × ln(creatinine)) + (3.13 × ln(bilirubin)) − (81.565 × ln(Na))] + 435</t>
  </si>
  <si>
    <t>Fully active, able to carry on all pre-disease performance without restriction</t>
  </si>
  <si>
    <t>Restricted in physically strenuous activity but ambulatory and able to carry out work of a light or sedentary nature, e.g., light house work, office work</t>
  </si>
  <si>
    <t>Ambulatory and capable of all selfcare but unable to carry out any work activities; up and about more than 50% of waking hours</t>
  </si>
  <si>
    <t>Capable of only limited selfcare; confined to bed or chair more than 50% of waking hours</t>
  </si>
  <si>
    <t>Completely disabled; cannot carry on any selfcare; totally confined to bed or chair</t>
  </si>
  <si>
    <t>TNM Classification:</t>
  </si>
  <si>
    <t>Stage Group</t>
  </si>
  <si>
    <t>T stage</t>
  </si>
  <si>
    <t>N stage</t>
  </si>
  <si>
    <t>M stage</t>
  </si>
  <si>
    <t>Stage IA</t>
  </si>
  <si>
    <t>Stage IB</t>
  </si>
  <si>
    <t>Stage II</t>
  </si>
  <si>
    <t>Stage IIIA</t>
  </si>
  <si>
    <t>Stage IIIB</t>
  </si>
  <si>
    <t>Stage IVA</t>
  </si>
  <si>
    <t>Any T</t>
  </si>
  <si>
    <t>Stage IVB</t>
  </si>
  <si>
    <t>Any N</t>
  </si>
  <si>
    <t>TNM Clinical Classification</t>
  </si>
  <si>
    <t>T – Primary Tumour</t>
  </si>
  <si>
    <t>Primary tumour cannot be assessed</t>
  </si>
  <si>
    <t>No evidence of primary tumour</t>
  </si>
  <si>
    <t>Solitary tumour 2 cm or less in greatest dimension with or without vascular invasion</t>
  </si>
  <si>
    <t>Solitary tumour more than 2 cm in greatest dimension without vascular invasion</t>
  </si>
  <si>
    <t>Solitary tumour with vascular invasion more than 2 cm dimension or multiple tumours, none more than 5 cm in greatest dimension</t>
  </si>
  <si>
    <t>Multiple tumours any more than 5 cm in greatest dimension</t>
  </si>
  <si>
    <t>Tumour(s) involving a major branch of the portal or hepatic vein with direct invasion of adjacent organs (including the diaphragm), other than the gallbladder or with perforation of visceral peritoneum</t>
  </si>
  <si>
    <t>N – Regional Lymph Nodes</t>
  </si>
  <si>
    <t>Regional lymph nodes cannot be assessed</t>
  </si>
  <si>
    <t>No regional lymph node metastasis</t>
  </si>
  <si>
    <t>Regional lymph node metastasis</t>
  </si>
  <si>
    <t>M – Distant Metastasis</t>
  </si>
  <si>
    <t>No distant metastasis</t>
  </si>
  <si>
    <t>Distant metastasis - This includes metastasis to non-regional lymph nodes, including periaortic, pericaval, superior mesenteric artery and/or coeliac artery lymph nodes.</t>
  </si>
  <si>
    <t>Grade 1 - Trivial lack of awareness; euphoria or anxiety; shortened attention span; impaired mentation</t>
  </si>
  <si>
    <t>Grade 2 - Lethargy or apathy; minimal disorientation for time or place; subtle personality change; inappropriate behaviour</t>
  </si>
  <si>
    <t>Grade 3 - Somnolence to semistupor, but responsive to verbal stimuli; confusion; gross disorientation</t>
  </si>
  <si>
    <t>Grade 4 - Coma</t>
  </si>
  <si>
    <t>Grade 1:</t>
  </si>
  <si>
    <t>Grade 2</t>
  </si>
  <si>
    <t>Grade 3:</t>
  </si>
  <si>
    <t>mild ascites only detectable by ultrasound examination</t>
  </si>
  <si>
    <t>moderate symmetrical distension of abdomen</t>
  </si>
  <si>
    <t>large or gross ascites with marked abdominal distension</t>
  </si>
  <si>
    <t>recurrence cannot be satisfactorily prevented by medical therapy</t>
  </si>
  <si>
    <t>Refractory:</t>
  </si>
  <si>
    <t>Severe or Refractory</t>
  </si>
  <si>
    <t>Mild to Moderate</t>
  </si>
  <si>
    <t xml:space="preserve">Calculations are based on published formulae contained within the Descriptors and References tabs. </t>
  </si>
  <si>
    <t>It does not replace clinical assessment and clinical, radiological and histopathological staging of HCC and the Cancer Multidisciplinary Team for management decisions.</t>
  </si>
  <si>
    <t>The ODT UKELD calculator is available via: https://www.odt.nhs.uk/transplantation/tools-policies-and-guidance/calculators/</t>
  </si>
  <si>
    <t>HCC Staging Calculator</t>
  </si>
  <si>
    <t>This calculator is for the purpose of data collection for the Hepatocellular Carcinoma (HCC) Cancer Outcomes and Services Dataset (COSD). Enquiries should be directed to Dr Anya Burton [anya.burton@phe.gov.uk].</t>
  </si>
  <si>
    <t>This UKELD calculator should not be used in place of the NHS Organ Donation and Transplantation (ODT) UKELD Calculator for the purposes of listing for liver transplantation.</t>
  </si>
  <si>
    <t>Developed by Dr Robert Driver &amp; Dr Ian Rowe (Leeds Teaching Hospitals &amp; University of Leeds) on behalf of the HCC-UK/ NCRAS Partnership</t>
  </si>
  <si>
    <t>This calculator has been developed by Dr Robert Driver and Dr Ian Rowe (Leeds Teaching Hospitals and University of Leeds) on behalf of the HCC-UK/ NCRAS Partnership.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</si>
</sst>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26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 applyAlignment="1" applyProtection="1">
      <alignment horizontal="center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3" borderId="1" xfId="0" applyFont="1" applyFill="1" applyBorder="1" applyAlignment="1" applyProtection="1">
      <alignment horizontal="center" vertical="center"/>
      <protection hidden="1"/>
    </xf>
    <xf numFmtId="1" fontId="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2" fillId="0" borderId="0" xfId="0" applyFont="1"/>
    <xf numFmtId="0" fontId="2" fillId="0" borderId="8" xfId="0" applyFont="1" applyBorder="1"/>
    <xf numFmtId="0" fontId="0" fillId="0" borderId="8" xfId="0" applyBorder="1"/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8" xfId="0" applyNumberForma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" fontId="2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3" fillId="0" borderId="0" xfId="0" applyFont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0</xdr:rowOff>
        </xdr:from>
        <xdr:to>
          <xdr:col>9</xdr:col>
          <xdr:colOff>9525</xdr:colOff>
          <xdr:row>39</xdr:row>
          <xdr:rowOff>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4</xdr:col>
      <xdr:colOff>1105415</xdr:colOff>
      <xdr:row>27</xdr:row>
      <xdr:rowOff>85726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820"/>
        <a:stretch/>
      </xdr:blipFill>
      <xdr:spPr>
        <a:xfrm>
          <a:off x="0" y="161926"/>
          <a:ext cx="5944115" cy="413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M43"/>
  <sheetViews>
    <sheetView tabSelected="1" zoomScaleNormal="100" workbookViewId="0">
      <selection activeCell="M36" sqref="M36"/>
    </sheetView>
  </sheetViews>
  <sheetFormatPr defaultRowHeight="12.75" x14ac:dyDescent="0.2"/>
  <cols>
    <col min="1" max="1" width="1.7109375" customWidth="1"/>
    <col min="2" max="2" width="13.7109375" customWidth="1"/>
    <col min="3" max="3" width="12" customWidth="1"/>
    <col min="4" max="4" width="13.85546875" customWidth="1"/>
    <col min="5" max="5" width="15.42578125" customWidth="1"/>
    <col min="6" max="6" width="14.5703125" customWidth="1"/>
    <col min="7" max="7" width="6.85546875" customWidth="1"/>
    <col min="8" max="8" width="10" customWidth="1"/>
    <col min="9" max="9" width="15.28515625" customWidth="1"/>
    <col min="10" max="10" width="8.7109375" customWidth="1"/>
    <col min="11" max="11" width="10.85546875" customWidth="1"/>
    <col min="12" max="12" width="14.28515625" customWidth="1"/>
    <col min="13" max="13" width="14.42578125" customWidth="1"/>
    <col min="14" max="14" width="14.28515625" customWidth="1"/>
    <col min="15" max="15" width="9.85546875" customWidth="1"/>
    <col min="16" max="16" width="10.140625" customWidth="1"/>
    <col min="17" max="18" width="7.5703125" customWidth="1"/>
  </cols>
  <sheetData>
    <row r="1" spans="2:13" s="1" customFormat="1" ht="28.5" customHeight="1" x14ac:dyDescent="0.45">
      <c r="B1" s="1" t="s">
        <v>160</v>
      </c>
    </row>
    <row r="2" spans="2:13" hidden="1" x14ac:dyDescent="0.2"/>
    <row r="3" spans="2:13" s="2" customFormat="1" hidden="1" x14ac:dyDescent="0.2">
      <c r="B3" s="2">
        <v>0</v>
      </c>
      <c r="E3" s="2" t="s">
        <v>0</v>
      </c>
      <c r="F3" s="2" t="s">
        <v>3</v>
      </c>
      <c r="G3" s="2" t="s">
        <v>7</v>
      </c>
      <c r="H3" s="2" t="s">
        <v>11</v>
      </c>
      <c r="I3" s="2" t="s">
        <v>11</v>
      </c>
      <c r="J3" s="2" t="s">
        <v>14</v>
      </c>
      <c r="K3" s="2">
        <v>1</v>
      </c>
      <c r="L3" s="2" t="s">
        <v>15</v>
      </c>
      <c r="M3" s="2" t="s">
        <v>15</v>
      </c>
    </row>
    <row r="4" spans="2:13" s="2" customFormat="1" hidden="1" x14ac:dyDescent="0.2">
      <c r="B4" s="2">
        <v>1</v>
      </c>
      <c r="E4" s="2" t="s">
        <v>1</v>
      </c>
      <c r="F4" s="2" t="s">
        <v>4</v>
      </c>
      <c r="G4" s="2" t="s">
        <v>8</v>
      </c>
      <c r="H4" s="2" t="s">
        <v>39</v>
      </c>
      <c r="I4" s="2" t="s">
        <v>12</v>
      </c>
      <c r="J4" s="2" t="s">
        <v>15</v>
      </c>
      <c r="K4" s="2">
        <v>2</v>
      </c>
      <c r="L4" s="2" t="s">
        <v>14</v>
      </c>
      <c r="M4" s="2" t="s">
        <v>14</v>
      </c>
    </row>
    <row r="5" spans="2:13" s="2" customFormat="1" hidden="1" x14ac:dyDescent="0.2">
      <c r="B5" s="2">
        <v>2</v>
      </c>
      <c r="E5" s="2" t="s">
        <v>2</v>
      </c>
      <c r="F5" s="2" t="s">
        <v>5</v>
      </c>
      <c r="G5" s="2" t="s">
        <v>9</v>
      </c>
      <c r="H5" s="2" t="s">
        <v>35</v>
      </c>
      <c r="I5" s="2" t="s">
        <v>13</v>
      </c>
      <c r="K5" s="2">
        <v>3</v>
      </c>
      <c r="M5" s="2" t="s">
        <v>17</v>
      </c>
    </row>
    <row r="6" spans="2:13" s="2" customFormat="1" hidden="1" x14ac:dyDescent="0.2">
      <c r="B6" s="2">
        <v>3</v>
      </c>
      <c r="K6" s="2" t="s">
        <v>16</v>
      </c>
    </row>
    <row r="7" spans="2:13" s="2" customFormat="1" hidden="1" x14ac:dyDescent="0.2">
      <c r="B7" s="2">
        <v>4</v>
      </c>
    </row>
    <row r="8" spans="2:13" hidden="1" x14ac:dyDescent="0.2"/>
    <row r="10" spans="2:13" ht="19.5" customHeight="1" thickBot="1" x14ac:dyDescent="0.25">
      <c r="B10" s="12" t="s">
        <v>40</v>
      </c>
    </row>
    <row r="11" spans="2:13" s="2" customFormat="1" x14ac:dyDescent="0.2">
      <c r="B11" s="3" t="s">
        <v>18</v>
      </c>
      <c r="C11" s="3" t="s">
        <v>36</v>
      </c>
      <c r="D11" s="3" t="s">
        <v>37</v>
      </c>
      <c r="E11" s="3" t="s">
        <v>43</v>
      </c>
      <c r="F11" s="3" t="s">
        <v>20</v>
      </c>
      <c r="G11" s="3" t="s">
        <v>6</v>
      </c>
      <c r="H11" s="3" t="s">
        <v>10</v>
      </c>
      <c r="I11" s="3" t="s">
        <v>21</v>
      </c>
    </row>
    <row r="12" spans="2:13" s="2" customFormat="1" ht="13.5" customHeight="1" thickBot="1" x14ac:dyDescent="0.25">
      <c r="B12" s="5" t="s">
        <v>19</v>
      </c>
      <c r="C12" s="5" t="s">
        <v>44</v>
      </c>
      <c r="D12" s="5" t="s">
        <v>42</v>
      </c>
      <c r="E12" s="5" t="s">
        <v>42</v>
      </c>
      <c r="F12" s="5" t="s">
        <v>45</v>
      </c>
      <c r="G12" s="5"/>
      <c r="H12" s="5"/>
      <c r="I12" s="5" t="s">
        <v>22</v>
      </c>
    </row>
    <row r="13" spans="2:13" s="2" customFormat="1" ht="16.5" hidden="1" customHeight="1" thickBot="1" x14ac:dyDescent="0.25">
      <c r="B13" s="7">
        <f>B15</f>
        <v>0</v>
      </c>
      <c r="C13" s="7">
        <f>C15</f>
        <v>0</v>
      </c>
      <c r="D13" s="7">
        <f>D15</f>
        <v>0</v>
      </c>
      <c r="E13" s="7" t="str">
        <f>IF(E15&lt;34,E3,IF(E15&gt;50,E5,E4))</f>
        <v>&lt;34</v>
      </c>
      <c r="F13" s="7" t="str">
        <f>IF(F15&gt;35,F3,IF(F15&lt;28,F5,F4))</f>
        <v>&lt;28</v>
      </c>
      <c r="G13" s="7" t="str">
        <f>IF(G15&lt;1.7,G3,IF(G15&gt;2.3,G5,G4))</f>
        <v>&lt;1.7</v>
      </c>
      <c r="H13" s="7">
        <f t="shared" ref="H13:I13" si="0">H15</f>
        <v>0</v>
      </c>
      <c r="I13" s="7">
        <f t="shared" si="0"/>
        <v>0</v>
      </c>
    </row>
    <row r="14" spans="2:13" s="2" customFormat="1" ht="13.5" hidden="1" thickBot="1" x14ac:dyDescent="0.25"/>
    <row r="15" spans="2:13" s="2" customFormat="1" ht="15" customHeight="1" thickBot="1" x14ac:dyDescent="0.25">
      <c r="B15" s="10"/>
      <c r="C15" s="10"/>
      <c r="D15" s="10"/>
      <c r="E15" s="10"/>
      <c r="F15" s="10"/>
      <c r="G15" s="10"/>
      <c r="H15" s="10"/>
      <c r="I15" s="10"/>
    </row>
    <row r="16" spans="2:13" ht="18.75" customHeight="1" thickBot="1" x14ac:dyDescent="0.25">
      <c r="B16" s="12" t="s">
        <v>41</v>
      </c>
    </row>
    <row r="17" spans="2:6" ht="18" customHeight="1" x14ac:dyDescent="0.2">
      <c r="B17" s="3" t="s">
        <v>23</v>
      </c>
      <c r="C17" s="3" t="s">
        <v>25</v>
      </c>
      <c r="D17" s="3" t="s">
        <v>27</v>
      </c>
      <c r="E17" s="3" t="s">
        <v>30</v>
      </c>
    </row>
    <row r="18" spans="2:6" ht="18" customHeight="1" thickBot="1" x14ac:dyDescent="0.25">
      <c r="B18" s="5" t="s">
        <v>24</v>
      </c>
      <c r="C18" s="5" t="s">
        <v>26</v>
      </c>
      <c r="D18" s="5" t="s">
        <v>28</v>
      </c>
      <c r="E18" s="5" t="s">
        <v>29</v>
      </c>
    </row>
    <row r="19" spans="2:6" ht="13.5" hidden="1" customHeight="1" thickBot="1" x14ac:dyDescent="0.25">
      <c r="B19" s="7">
        <f>B21</f>
        <v>0</v>
      </c>
      <c r="C19" s="7">
        <f>C21</f>
        <v>0</v>
      </c>
      <c r="D19" s="7">
        <f>D21</f>
        <v>0</v>
      </c>
      <c r="E19" s="7">
        <f>E21</f>
        <v>0</v>
      </c>
    </row>
    <row r="20" spans="2:6" ht="13.5" hidden="1" customHeight="1" thickBot="1" x14ac:dyDescent="0.25">
      <c r="B20" s="2"/>
      <c r="C20" s="2"/>
      <c r="D20" s="2"/>
      <c r="E20" s="2"/>
    </row>
    <row r="21" spans="2:6" ht="13.5" thickBot="1" x14ac:dyDescent="0.25">
      <c r="B21" s="10"/>
      <c r="C21" s="10"/>
      <c r="D21" s="10"/>
      <c r="E21" s="10"/>
    </row>
    <row r="22" spans="2:6" ht="18" customHeight="1" thickBot="1" x14ac:dyDescent="0.25">
      <c r="B22" s="11" t="s">
        <v>47</v>
      </c>
      <c r="C22" s="9"/>
      <c r="D22" s="9"/>
      <c r="E22" s="9"/>
      <c r="F22" s="9"/>
    </row>
    <row r="23" spans="2:6" x14ac:dyDescent="0.2">
      <c r="B23" s="21" t="s">
        <v>50</v>
      </c>
      <c r="C23" s="21" t="s">
        <v>48</v>
      </c>
      <c r="D23" s="13" t="s">
        <v>52</v>
      </c>
      <c r="E23" s="9"/>
      <c r="F23" s="9"/>
    </row>
    <row r="24" spans="2:6" ht="13.5" thickBot="1" x14ac:dyDescent="0.25">
      <c r="B24" s="15" t="s">
        <v>51</v>
      </c>
      <c r="C24" s="15" t="s">
        <v>49</v>
      </c>
      <c r="D24" s="14" t="s">
        <v>53</v>
      </c>
      <c r="E24" s="9"/>
      <c r="F24" s="9"/>
    </row>
    <row r="25" spans="2:6" ht="13.5" thickBot="1" x14ac:dyDescent="0.25">
      <c r="B25" s="16"/>
      <c r="C25" s="22"/>
      <c r="D25" s="17"/>
      <c r="E25" s="9"/>
      <c r="F25" s="9"/>
    </row>
    <row r="26" spans="2:6" ht="12.75" hidden="1" customHeight="1" x14ac:dyDescent="0.2">
      <c r="B26" s="9" t="s">
        <v>54</v>
      </c>
      <c r="C26" s="9" t="s">
        <v>61</v>
      </c>
      <c r="D26" s="9" t="s">
        <v>64</v>
      </c>
      <c r="E26" s="9"/>
      <c r="F26" s="9" t="s">
        <v>66</v>
      </c>
    </row>
    <row r="27" spans="2:6" ht="18" hidden="1" customHeight="1" x14ac:dyDescent="0.2">
      <c r="B27" s="9" t="s">
        <v>55</v>
      </c>
      <c r="C27" s="9" t="s">
        <v>62</v>
      </c>
      <c r="D27" s="9" t="s">
        <v>65</v>
      </c>
      <c r="E27" s="9"/>
      <c r="F27" s="9" t="s">
        <v>67</v>
      </c>
    </row>
    <row r="28" spans="2:6" ht="12.75" hidden="1" customHeight="1" x14ac:dyDescent="0.2">
      <c r="B28" s="9" t="s">
        <v>56</v>
      </c>
      <c r="C28" s="9" t="s">
        <v>63</v>
      </c>
      <c r="D28" s="9"/>
      <c r="E28" s="9"/>
      <c r="F28" s="9" t="s">
        <v>68</v>
      </c>
    </row>
    <row r="29" spans="2:6" ht="12.75" hidden="1" customHeight="1" x14ac:dyDescent="0.2">
      <c r="B29" s="9" t="s">
        <v>57</v>
      </c>
      <c r="C29" s="9"/>
      <c r="D29" s="9"/>
      <c r="E29" s="9"/>
      <c r="F29" s="9" t="s">
        <v>69</v>
      </c>
    </row>
    <row r="30" spans="2:6" ht="12.75" hidden="1" customHeight="1" x14ac:dyDescent="0.2">
      <c r="B30" s="9" t="s">
        <v>58</v>
      </c>
      <c r="C30" s="9"/>
      <c r="D30" s="9"/>
      <c r="E30" s="9"/>
      <c r="F30" s="9" t="s">
        <v>70</v>
      </c>
    </row>
    <row r="31" spans="2:6" ht="12.75" hidden="1" customHeight="1" x14ac:dyDescent="0.2">
      <c r="B31" s="9" t="s">
        <v>59</v>
      </c>
      <c r="C31" s="9"/>
      <c r="D31" s="9"/>
      <c r="E31" s="9"/>
      <c r="F31" s="9" t="s">
        <v>71</v>
      </c>
    </row>
    <row r="32" spans="2:6" ht="18" hidden="1" customHeight="1" x14ac:dyDescent="0.2">
      <c r="B32" s="9" t="s">
        <v>60</v>
      </c>
      <c r="C32" s="9"/>
      <c r="D32" s="9"/>
      <c r="E32" s="9"/>
      <c r="F32" s="9" t="s">
        <v>72</v>
      </c>
    </row>
    <row r="33" spans="2:6" ht="12.75" hidden="1" customHeight="1" x14ac:dyDescent="0.2">
      <c r="B33" s="9"/>
      <c r="C33" s="9"/>
      <c r="D33" s="9"/>
      <c r="E33" s="9"/>
      <c r="F33" s="9"/>
    </row>
    <row r="34" spans="2:6" ht="13.5" thickBot="1" x14ac:dyDescent="0.25"/>
    <row r="35" spans="2:6" x14ac:dyDescent="0.2">
      <c r="B35" s="3" t="s">
        <v>31</v>
      </c>
      <c r="C35" s="3" t="s">
        <v>31</v>
      </c>
      <c r="D35" s="3" t="s">
        <v>34</v>
      </c>
      <c r="E35" s="4" t="s">
        <v>38</v>
      </c>
      <c r="F35" s="4" t="s">
        <v>46</v>
      </c>
    </row>
    <row r="36" spans="2:6" ht="13.5" thickBot="1" x14ac:dyDescent="0.25">
      <c r="B36" s="5" t="s">
        <v>32</v>
      </c>
      <c r="C36" s="5" t="s">
        <v>33</v>
      </c>
      <c r="D36" s="5" t="s">
        <v>33</v>
      </c>
      <c r="E36" s="6"/>
      <c r="F36" s="18"/>
    </row>
    <row r="37" spans="2:6" ht="13.5" hidden="1" thickBot="1" x14ac:dyDescent="0.25">
      <c r="B37" s="7">
        <f>IF(E13=E5,3,IF(E13=E4,2,IF(E13=E3,1,0)))+IF(F13=F5,3,IF(F13=F4,2,IF(F13=F3,1,0)))+IF(G13=G5,3,IF(G13=G4,2,IF(G13=G3,1,0)))+IF(H13=H5,3,IF(H13=H4,2,IF(H13=H3,1,0)))+IF(I13=I5,3,IF(I13=I4,2,IF(I13=I3,1,0)))</f>
        <v>5</v>
      </c>
      <c r="C37" s="7" t="str">
        <f>IF(B37&lt;7,"A",IF(B37&gt;9,"C","B"))</f>
        <v>A</v>
      </c>
      <c r="D37" s="7" t="str">
        <f>IF(B13&gt;2,"D",IF(C37="C","D",IF(B19="Yes","C",IF(B13=0,IF(C19=1,IF(E19="Yes",IF(C37="A","0","A"),IF(F19="Yes","A","B")),IF(C19="&gt;3","B",IF(D19="Yes","A","B"))),"C"))))</f>
        <v>B</v>
      </c>
      <c r="E37" s="8" t="e">
        <f>E39</f>
        <v>#NUM!</v>
      </c>
    </row>
    <row r="38" spans="2:6" ht="13.5" hidden="1" thickBot="1" x14ac:dyDescent="0.25">
      <c r="B38" s="2"/>
      <c r="C38" s="2"/>
      <c r="D38" s="2"/>
      <c r="E38" s="2"/>
    </row>
    <row r="39" spans="2:6" ht="13.5" thickBot="1" x14ac:dyDescent="0.25">
      <c r="B39" s="19" t="e">
        <f>IF(E13=E5,3,IF(E13=E4,2,IF(E13=E3,1,0)))+IF(F13=F5,3,IF(F13=F4,2,IF(F13=F3,1,0)))+IF(G13=G5,3,IF(G13=G4,2,IF(G13=G3,1,0)))+IF(H13=H5,3,IF(H13=H4,2,IF(H13=H3,1,0)))+IF(I13=I5,3,IF(I13=I4,2,IF(I13=I3,1,0)))+IF(E15=0,"#",IF(F15=0,"#",IF(G15=0,"#",IF(H15=0,"#",IF(I15=0,"#",0)))))</f>
        <v>#VALUE!</v>
      </c>
      <c r="C39" s="19" t="e">
        <f>IF(B39="#VALUE!", "#VALUE!",IF(B37&lt;7,"A",IF(B37&gt;9,"C","B")))</f>
        <v>#VALUE!</v>
      </c>
      <c r="D39" s="19" t="e">
        <f>IF(C39="#VALUE!","#VALUE!",IF(D41=0,IF(B13&gt;2,"D",IF(C37="C","D",IF(B19="Yes","C",IF(B13=0,IF(C19=1,IF(E19="Yes",IF(C37="A","0","A"),"A"),IF(C19="&gt;3","B",IF(D19="Yes","A","B"))),"C")))),"#VALUE!"))</f>
        <v>#VALUE!</v>
      </c>
      <c r="E39" s="20" t="e">
        <f xml:space="preserve"> (5.395*LN(G15))+(1.485*LN(D15))+(3.13*LN(E15))-(81.565*LN(C15))+435</f>
        <v>#NUM!</v>
      </c>
      <c r="F39" s="23" t="str">
        <f>IF(D25=D27,F32,IF(C25=C28,F31,IF(B25=B32,F30,IF(B25=B31,F29,IF(B25=B30,F28,IF(B25=B29,F27,IF(B25=B28,F26,"Unstaged")))))))</f>
        <v>Unstaged</v>
      </c>
    </row>
    <row r="41" spans="2:6" hidden="1" x14ac:dyDescent="0.2">
      <c r="D41" t="str">
        <f>IF(B21=0,"#",IF(C21=0,"#",IF(D21=0,"#",IF(E21=0,"#",0))))</f>
        <v>#</v>
      </c>
    </row>
    <row r="43" spans="2:6" x14ac:dyDescent="0.2">
      <c r="B43" t="s">
        <v>163</v>
      </c>
    </row>
  </sheetData>
  <sheetProtection password="CA57" sheet="1" objects="1" scenarios="1"/>
  <dataValidations xWindow="452" yWindow="376" count="17">
    <dataValidation type="list" allowBlank="1" showInputMessage="1" showErrorMessage="1" prompt="Controlled:_x000a_ _x000a_Grade 1 (only detectable on USS) or Grade 2 (moderate distension); controlled with diuretics_x000a__x000a_Refractory:_x000a__x000a_Grade 3 (gross distension) or requiring paracentesis" sqref="H15">
      <formula1>$H$3:$H$5</formula1>
    </dataValidation>
    <dataValidation type="list" allowBlank="1" showInputMessage="1" showErrorMessage="1" prompt="Grade:_x000a_I Trivial lack of awareness; euphoria; anxiety; shortened attention span; impaired mentation_x000a_II Lethargy; apathy; minimal disorientation for time &amp; place; subtle personality change_x000a_III Somnolence; semi-stupor; gross disorientation_x000a_IV Coma" sqref="I15">
      <formula1>$I$3:$I$5</formula1>
    </dataValidation>
    <dataValidation type="list" allowBlank="1" showInputMessage="1" showErrorMessage="1" sqref="B21 B33">
      <formula1>$J$3:$J$4</formula1>
    </dataValidation>
    <dataValidation type="list" allowBlank="1" showInputMessage="1" showErrorMessage="1" sqref="C21 C33">
      <formula1>$K$3:$K$6</formula1>
    </dataValidation>
    <dataValidation type="list" allowBlank="1" showInputMessage="1" showErrorMessage="1" sqref="D21 D33">
      <formula1>$L$3:$L$4</formula1>
    </dataValidation>
    <dataValidation type="list" allowBlank="1" showInputMessage="1" showErrorMessage="1" sqref="E26:E33 F33 E21">
      <formula1>$M$3:$M$5</formula1>
    </dataValidation>
    <dataValidation type="list" allowBlank="1" showInputMessage="1" showErrorMessage="1" prompt="0 Fully active_x000a_1 Restricted in strenous activity but ambulatory/ can do light work_x000a_2 Ambulatory/ self-caring but cannot do any work; up and about &gt;50% waking hours_x000a_3 Limited selfcare only, confined to bed/ chair &gt;50% waking hours_x000a_4 Confined to bed/ chair" sqref="B15">
      <formula1>$B$3:$B$7</formula1>
    </dataValidation>
    <dataValidation type="whole" allowBlank="1" showInputMessage="1" showErrorMessage="1" sqref="C13">
      <formula1>110</formula1>
      <formula2>165</formula2>
    </dataValidation>
    <dataValidation type="whole" allowBlank="1" showInputMessage="1" showErrorMessage="1" sqref="D13">
      <formula1>20</formula1>
      <formula2>1200</formula2>
    </dataValidation>
    <dataValidation type="decimal" allowBlank="1" showInputMessage="1" showErrorMessage="1" error="Value between 1 and 1000" sqref="E15">
      <formula1>1</formula1>
      <formula2>1000</formula2>
    </dataValidation>
    <dataValidation type="whole" allowBlank="1" showInputMessage="1" showErrorMessage="1" error="Value between 20 and 1200" sqref="D15">
      <formula1>20</formula1>
      <formula2>1200</formula2>
    </dataValidation>
    <dataValidation type="whole" allowBlank="1" showInputMessage="1" showErrorMessage="1" error="Value between 95 and 160" sqref="C15">
      <formula1>95</formula1>
      <formula2>160</formula2>
    </dataValidation>
    <dataValidation type="whole" allowBlank="1" showInputMessage="1" showErrorMessage="1" error="Value between 5 and 70" sqref="F15">
      <formula1>5</formula1>
      <formula2>70</formula2>
    </dataValidation>
    <dataValidation type="decimal" allowBlank="1" showInputMessage="1" showErrorMessage="1" error="Value between 0.5 and 20.0" sqref="G15">
      <formula1>0.5</formula1>
      <formula2>20</formula2>
    </dataValidation>
    <dataValidation type="list" allowBlank="1" showInputMessage="1" showErrorMessage="1" promptTitle="T - Primary Tumour" prompt="TX Cannot assess primary_x000a_T0 No evidence of primary_x000a_T1a ≤2cm ± vascular invasion_x000a_T1b &gt;2cm without vascular invasion_x000a_T2 &gt;2cm with vascular invasion or multiple tumours, none &gt;5cm_x000a_T3 Multiple tumours, any &gt;5cm_x000a_T4 Involving major vessels or invading organs" sqref="B25">
      <formula1>$B$26:$B$32</formula1>
    </dataValidation>
    <dataValidation type="list" allowBlank="1" showInputMessage="1" showErrorMessage="1" promptTitle="N - Regional Lymph Nodes" prompt="NX Regional lymph nodes cannot be assessed_x000a_N0 No regional lymph node metastasis_x000a_N1 Regional lymph node metastasis" sqref="C25">
      <formula1>$C$26:$C$28</formula1>
    </dataValidation>
    <dataValidation type="list" allowBlank="1" showInputMessage="1" showErrorMessage="1" promptTitle="M _ Distant Metastasis" prompt="M0 No distant metastasis_x000a_M1 Distant metastasis - This includes metastasis to non-regional lymph nodes, including periaortic, pericaval, superior mesenteric artery and/or coeliac artery lymph nodes._x000a_" sqref="D25">
      <formula1>$D$26:$D$27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autoLine="0" r:id="rId5">
            <anchor moveWithCells="1">
              <from>
                <xdr:col>8</xdr:col>
                <xdr:colOff>9525</xdr:colOff>
                <xdr:row>34</xdr:row>
                <xdr:rowOff>0</xdr:rowOff>
              </from>
              <to>
                <xdr:col>9</xdr:col>
                <xdr:colOff>9525</xdr:colOff>
                <xdr:row>39</xdr:row>
                <xdr:rowOff>0</xdr:rowOff>
              </to>
            </anchor>
          </controlPr>
        </control>
      </mc:Choice>
      <mc:Fallback>
        <control shapeId="1026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94"/>
  <sheetViews>
    <sheetView topLeftCell="A43" zoomScaleNormal="100" workbookViewId="0">
      <selection activeCell="E35" sqref="E35"/>
    </sheetView>
  </sheetViews>
  <sheetFormatPr defaultRowHeight="12.75" x14ac:dyDescent="0.2"/>
  <cols>
    <col min="1" max="1" width="3.28515625" customWidth="1"/>
    <col min="2" max="2" width="21.85546875" customWidth="1"/>
    <col min="3" max="3" width="19.42578125" customWidth="1"/>
    <col min="4" max="4" width="31.28515625" customWidth="1"/>
    <col min="5" max="5" width="28.42578125" customWidth="1"/>
    <col min="6" max="6" width="82.28515625" customWidth="1"/>
    <col min="7" max="7" width="15.140625" customWidth="1"/>
    <col min="8" max="8" width="10.42578125" customWidth="1"/>
  </cols>
  <sheetData>
    <row r="1" spans="2:2" x14ac:dyDescent="0.2">
      <c r="B1" s="41" t="s">
        <v>86</v>
      </c>
    </row>
    <row r="2" spans="2:2" x14ac:dyDescent="0.2">
      <c r="B2" s="41"/>
    </row>
    <row r="29" spans="2:2" x14ac:dyDescent="0.2">
      <c r="B29" s="41" t="s">
        <v>87</v>
      </c>
    </row>
    <row r="31" spans="2:2" x14ac:dyDescent="0.2">
      <c r="B31" t="s">
        <v>107</v>
      </c>
    </row>
    <row r="33" spans="2:5" x14ac:dyDescent="0.2">
      <c r="B33" s="41" t="s">
        <v>77</v>
      </c>
    </row>
    <row r="34" spans="2:5" x14ac:dyDescent="0.2">
      <c r="B34" s="24"/>
    </row>
    <row r="35" spans="2:5" x14ac:dyDescent="0.2">
      <c r="B35" s="25" t="s">
        <v>95</v>
      </c>
      <c r="C35" s="27" t="s">
        <v>96</v>
      </c>
      <c r="D35" s="27" t="s">
        <v>97</v>
      </c>
      <c r="E35" s="27" t="s">
        <v>98</v>
      </c>
    </row>
    <row r="36" spans="2:5" x14ac:dyDescent="0.2">
      <c r="B36" s="26" t="s">
        <v>91</v>
      </c>
      <c r="C36" s="28" t="s">
        <v>0</v>
      </c>
      <c r="D36" s="28" t="s">
        <v>94</v>
      </c>
      <c r="E36" s="28" t="s">
        <v>2</v>
      </c>
    </row>
    <row r="37" spans="2:5" x14ac:dyDescent="0.2">
      <c r="B37" s="26" t="s">
        <v>92</v>
      </c>
      <c r="C37" s="28" t="s">
        <v>3</v>
      </c>
      <c r="D37" s="28" t="s">
        <v>93</v>
      </c>
      <c r="E37" s="28" t="s">
        <v>5</v>
      </c>
    </row>
    <row r="38" spans="2:5" x14ac:dyDescent="0.2">
      <c r="B38" s="26" t="s">
        <v>6</v>
      </c>
      <c r="C38" s="28" t="s">
        <v>7</v>
      </c>
      <c r="D38" s="28" t="s">
        <v>8</v>
      </c>
      <c r="E38" s="28" t="s">
        <v>9</v>
      </c>
    </row>
    <row r="39" spans="2:5" x14ac:dyDescent="0.2">
      <c r="B39" s="26" t="s">
        <v>10</v>
      </c>
      <c r="C39" s="28" t="s">
        <v>11</v>
      </c>
      <c r="D39" s="28" t="s">
        <v>156</v>
      </c>
      <c r="E39" s="28" t="s">
        <v>155</v>
      </c>
    </row>
    <row r="40" spans="2:5" x14ac:dyDescent="0.2">
      <c r="B40" s="26" t="s">
        <v>88</v>
      </c>
      <c r="C40" s="28" t="s">
        <v>11</v>
      </c>
      <c r="D40" s="28" t="s">
        <v>89</v>
      </c>
      <c r="E40" s="28" t="s">
        <v>90</v>
      </c>
    </row>
    <row r="41" spans="2:5" x14ac:dyDescent="0.2">
      <c r="B41" s="30"/>
      <c r="C41" s="29"/>
      <c r="D41" s="29"/>
      <c r="E41" s="29"/>
    </row>
    <row r="42" spans="2:5" x14ac:dyDescent="0.2">
      <c r="B42" s="32" t="s">
        <v>99</v>
      </c>
      <c r="C42" s="33" t="s">
        <v>100</v>
      </c>
    </row>
    <row r="43" spans="2:5" x14ac:dyDescent="0.2">
      <c r="B43" s="31" t="s">
        <v>101</v>
      </c>
      <c r="C43" s="31" t="s">
        <v>104</v>
      </c>
    </row>
    <row r="44" spans="2:5" x14ac:dyDescent="0.2">
      <c r="B44" s="31" t="s">
        <v>102</v>
      </c>
      <c r="C44" s="31" t="s">
        <v>105</v>
      </c>
    </row>
    <row r="45" spans="2:5" x14ac:dyDescent="0.2">
      <c r="B45" s="31" t="s">
        <v>103</v>
      </c>
      <c r="C45" s="31" t="s">
        <v>106</v>
      </c>
    </row>
    <row r="46" spans="2:5" x14ac:dyDescent="0.2">
      <c r="B46" s="39"/>
      <c r="C46" s="39"/>
    </row>
    <row r="47" spans="2:5" x14ac:dyDescent="0.2">
      <c r="B47" s="42" t="s">
        <v>79</v>
      </c>
      <c r="C47" s="39"/>
    </row>
    <row r="48" spans="2:5" x14ac:dyDescent="0.2">
      <c r="B48" t="s">
        <v>147</v>
      </c>
      <c r="C48" s="40" t="s">
        <v>150</v>
      </c>
    </row>
    <row r="49" spans="2:3" x14ac:dyDescent="0.2">
      <c r="B49" t="s">
        <v>148</v>
      </c>
      <c r="C49" s="40" t="s">
        <v>151</v>
      </c>
    </row>
    <row r="50" spans="2:3" x14ac:dyDescent="0.2">
      <c r="B50" t="s">
        <v>149</v>
      </c>
      <c r="C50" s="40" t="s">
        <v>152</v>
      </c>
    </row>
    <row r="51" spans="2:3" x14ac:dyDescent="0.2">
      <c r="B51" t="s">
        <v>154</v>
      </c>
      <c r="C51" s="40" t="s">
        <v>153</v>
      </c>
    </row>
    <row r="53" spans="2:3" x14ac:dyDescent="0.2">
      <c r="B53" s="43" t="s">
        <v>81</v>
      </c>
    </row>
    <row r="55" spans="2:3" x14ac:dyDescent="0.2">
      <c r="B55" t="s">
        <v>143</v>
      </c>
    </row>
    <row r="56" spans="2:3" x14ac:dyDescent="0.2">
      <c r="B56" t="s">
        <v>144</v>
      </c>
    </row>
    <row r="57" spans="2:3" x14ac:dyDescent="0.2">
      <c r="B57" t="s">
        <v>145</v>
      </c>
    </row>
    <row r="58" spans="2:3" x14ac:dyDescent="0.2">
      <c r="B58" t="s">
        <v>146</v>
      </c>
    </row>
    <row r="60" spans="2:3" x14ac:dyDescent="0.2">
      <c r="B60" s="41" t="s">
        <v>83</v>
      </c>
    </row>
    <row r="62" spans="2:3" x14ac:dyDescent="0.2">
      <c r="B62" s="34">
        <v>0</v>
      </c>
      <c r="C62" t="s">
        <v>108</v>
      </c>
    </row>
    <row r="63" spans="2:3" x14ac:dyDescent="0.2">
      <c r="B63" s="34">
        <v>1</v>
      </c>
      <c r="C63" t="s">
        <v>109</v>
      </c>
    </row>
    <row r="64" spans="2:3" x14ac:dyDescent="0.2">
      <c r="B64" s="34">
        <v>2</v>
      </c>
      <c r="C64" t="s">
        <v>110</v>
      </c>
    </row>
    <row r="65" spans="2:6" x14ac:dyDescent="0.2">
      <c r="B65" s="34">
        <v>3</v>
      </c>
      <c r="C65" t="s">
        <v>111</v>
      </c>
    </row>
    <row r="66" spans="2:6" x14ac:dyDescent="0.2">
      <c r="B66" s="34">
        <v>4</v>
      </c>
      <c r="C66" t="s">
        <v>112</v>
      </c>
    </row>
    <row r="68" spans="2:6" x14ac:dyDescent="0.2">
      <c r="B68" s="41" t="s">
        <v>113</v>
      </c>
    </row>
    <row r="70" spans="2:6" x14ac:dyDescent="0.2">
      <c r="B70" s="26" t="s">
        <v>114</v>
      </c>
      <c r="C70" s="26" t="s">
        <v>115</v>
      </c>
      <c r="D70" s="26" t="s">
        <v>116</v>
      </c>
      <c r="E70" s="26" t="s">
        <v>117</v>
      </c>
    </row>
    <row r="71" spans="2:6" x14ac:dyDescent="0.2">
      <c r="B71" s="26" t="s">
        <v>118</v>
      </c>
      <c r="C71" s="26" t="s">
        <v>56</v>
      </c>
      <c r="D71" s="26" t="s">
        <v>62</v>
      </c>
      <c r="E71" s="26" t="s">
        <v>64</v>
      </c>
    </row>
    <row r="72" spans="2:6" x14ac:dyDescent="0.2">
      <c r="B72" s="26" t="s">
        <v>119</v>
      </c>
      <c r="C72" s="26" t="s">
        <v>57</v>
      </c>
      <c r="D72" s="26" t="s">
        <v>62</v>
      </c>
      <c r="E72" s="26" t="s">
        <v>64</v>
      </c>
    </row>
    <row r="73" spans="2:6" x14ac:dyDescent="0.2">
      <c r="B73" s="26" t="s">
        <v>120</v>
      </c>
      <c r="C73" s="26" t="s">
        <v>58</v>
      </c>
      <c r="D73" s="26" t="s">
        <v>62</v>
      </c>
      <c r="E73" s="26" t="s">
        <v>64</v>
      </c>
    </row>
    <row r="74" spans="2:6" x14ac:dyDescent="0.2">
      <c r="B74" s="26" t="s">
        <v>121</v>
      </c>
      <c r="C74" s="26" t="s">
        <v>59</v>
      </c>
      <c r="D74" s="26" t="s">
        <v>62</v>
      </c>
      <c r="E74" s="26" t="s">
        <v>64</v>
      </c>
    </row>
    <row r="75" spans="2:6" x14ac:dyDescent="0.2">
      <c r="B75" s="26" t="s">
        <v>122</v>
      </c>
      <c r="C75" s="26" t="s">
        <v>60</v>
      </c>
      <c r="D75" s="26" t="s">
        <v>62</v>
      </c>
      <c r="E75" s="26" t="s">
        <v>64</v>
      </c>
    </row>
    <row r="76" spans="2:6" x14ac:dyDescent="0.2">
      <c r="B76" s="26" t="s">
        <v>123</v>
      </c>
      <c r="C76" s="26" t="s">
        <v>124</v>
      </c>
      <c r="D76" s="26" t="s">
        <v>63</v>
      </c>
      <c r="E76" s="26" t="s">
        <v>64</v>
      </c>
    </row>
    <row r="77" spans="2:6" x14ac:dyDescent="0.2">
      <c r="B77" s="26" t="s">
        <v>125</v>
      </c>
      <c r="C77" s="26" t="s">
        <v>124</v>
      </c>
      <c r="D77" s="26" t="s">
        <v>126</v>
      </c>
      <c r="E77" s="26" t="s">
        <v>65</v>
      </c>
    </row>
    <row r="79" spans="2:6" x14ac:dyDescent="0.2">
      <c r="B79" s="44" t="s">
        <v>127</v>
      </c>
      <c r="C79" s="30"/>
    </row>
    <row r="80" spans="2:6" x14ac:dyDescent="0.2">
      <c r="B80" s="37" t="s">
        <v>128</v>
      </c>
      <c r="C80" s="50"/>
      <c r="D80" s="50"/>
      <c r="E80" s="50"/>
      <c r="F80" s="38"/>
    </row>
    <row r="81" spans="2:6" x14ac:dyDescent="0.2">
      <c r="B81" s="51" t="s">
        <v>54</v>
      </c>
      <c r="C81" s="45" t="s">
        <v>129</v>
      </c>
      <c r="D81" s="45"/>
      <c r="E81" s="45"/>
      <c r="F81" s="46"/>
    </row>
    <row r="82" spans="2:6" x14ac:dyDescent="0.2">
      <c r="B82" s="47" t="s">
        <v>55</v>
      </c>
      <c r="C82" s="30" t="s">
        <v>130</v>
      </c>
      <c r="D82" s="30"/>
      <c r="E82" s="30"/>
      <c r="F82" s="48"/>
    </row>
    <row r="83" spans="2:6" x14ac:dyDescent="0.2">
      <c r="B83" s="47" t="s">
        <v>56</v>
      </c>
      <c r="C83" s="30" t="s">
        <v>131</v>
      </c>
      <c r="D83" s="30"/>
      <c r="E83" s="30"/>
      <c r="F83" s="48"/>
    </row>
    <row r="84" spans="2:6" x14ac:dyDescent="0.2">
      <c r="B84" s="47" t="s">
        <v>57</v>
      </c>
      <c r="C84" s="30" t="s">
        <v>132</v>
      </c>
      <c r="D84" s="30"/>
      <c r="E84" s="30"/>
      <c r="F84" s="48"/>
    </row>
    <row r="85" spans="2:6" x14ac:dyDescent="0.2">
      <c r="B85" s="47" t="s">
        <v>58</v>
      </c>
      <c r="C85" s="30" t="s">
        <v>133</v>
      </c>
      <c r="D85" s="30"/>
      <c r="E85" s="30"/>
      <c r="F85" s="48"/>
    </row>
    <row r="86" spans="2:6" x14ac:dyDescent="0.2">
      <c r="B86" s="47" t="s">
        <v>59</v>
      </c>
      <c r="C86" s="30" t="s">
        <v>134</v>
      </c>
      <c r="D86" s="30"/>
      <c r="E86" s="30"/>
      <c r="F86" s="48"/>
    </row>
    <row r="87" spans="2:6" x14ac:dyDescent="0.2">
      <c r="B87" s="35" t="s">
        <v>60</v>
      </c>
      <c r="C87" s="49" t="s">
        <v>135</v>
      </c>
      <c r="D87" s="49"/>
      <c r="E87" s="49"/>
      <c r="F87" s="36"/>
    </row>
    <row r="88" spans="2:6" x14ac:dyDescent="0.2">
      <c r="B88" s="37" t="s">
        <v>136</v>
      </c>
      <c r="C88" s="50"/>
      <c r="D88" s="50"/>
      <c r="E88" s="50"/>
      <c r="F88" s="38"/>
    </row>
    <row r="89" spans="2:6" x14ac:dyDescent="0.2">
      <c r="B89" s="51" t="s">
        <v>61</v>
      </c>
      <c r="C89" s="45" t="s">
        <v>137</v>
      </c>
      <c r="D89" s="45"/>
      <c r="E89" s="45"/>
      <c r="F89" s="46"/>
    </row>
    <row r="90" spans="2:6" x14ac:dyDescent="0.2">
      <c r="B90" s="47" t="s">
        <v>62</v>
      </c>
      <c r="C90" s="30" t="s">
        <v>138</v>
      </c>
      <c r="D90" s="30"/>
      <c r="E90" s="30"/>
      <c r="F90" s="48"/>
    </row>
    <row r="91" spans="2:6" x14ac:dyDescent="0.2">
      <c r="B91" s="35" t="s">
        <v>63</v>
      </c>
      <c r="C91" s="49" t="s">
        <v>139</v>
      </c>
      <c r="D91" s="49"/>
      <c r="E91" s="49"/>
      <c r="F91" s="36"/>
    </row>
    <row r="92" spans="2:6" x14ac:dyDescent="0.2">
      <c r="B92" s="37" t="s">
        <v>140</v>
      </c>
      <c r="C92" s="50"/>
      <c r="D92" s="50"/>
      <c r="E92" s="50"/>
      <c r="F92" s="38"/>
    </row>
    <row r="93" spans="2:6" x14ac:dyDescent="0.2">
      <c r="B93" s="51" t="s">
        <v>64</v>
      </c>
      <c r="C93" s="45" t="s">
        <v>141</v>
      </c>
      <c r="D93" s="45"/>
      <c r="E93" s="45"/>
      <c r="F93" s="46"/>
    </row>
    <row r="94" spans="2:6" x14ac:dyDescent="0.2">
      <c r="B94" s="35" t="s">
        <v>65</v>
      </c>
      <c r="C94" s="49" t="s">
        <v>142</v>
      </c>
      <c r="D94" s="49"/>
      <c r="E94" s="49"/>
      <c r="F94" s="36"/>
    </row>
  </sheetData>
  <sheetProtection password="CA57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4"/>
  <sheetViews>
    <sheetView zoomScale="90" zoomScaleNormal="90" workbookViewId="0"/>
  </sheetViews>
  <sheetFormatPr defaultRowHeight="12.75" x14ac:dyDescent="0.2"/>
  <sheetData>
    <row r="1" spans="1:1" x14ac:dyDescent="0.2">
      <c r="A1" s="24" t="s">
        <v>74</v>
      </c>
    </row>
    <row r="2" spans="1:1" x14ac:dyDescent="0.2">
      <c r="A2" t="s">
        <v>73</v>
      </c>
    </row>
    <row r="3" spans="1:1" x14ac:dyDescent="0.2">
      <c r="A3" s="24" t="s">
        <v>75</v>
      </c>
    </row>
    <row r="4" spans="1:1" x14ac:dyDescent="0.2">
      <c r="A4" t="s">
        <v>76</v>
      </c>
    </row>
    <row r="5" spans="1:1" x14ac:dyDescent="0.2">
      <c r="A5" s="24" t="s">
        <v>77</v>
      </c>
    </row>
    <row r="6" spans="1:1" x14ac:dyDescent="0.2">
      <c r="A6" t="s">
        <v>78</v>
      </c>
    </row>
    <row r="7" spans="1:1" x14ac:dyDescent="0.2">
      <c r="A7" s="24" t="s">
        <v>79</v>
      </c>
    </row>
    <row r="8" spans="1:1" x14ac:dyDescent="0.2">
      <c r="A8" t="s">
        <v>80</v>
      </c>
    </row>
    <row r="9" spans="1:1" x14ac:dyDescent="0.2">
      <c r="A9" s="24" t="s">
        <v>81</v>
      </c>
    </row>
    <row r="10" spans="1:1" x14ac:dyDescent="0.2">
      <c r="A10" t="s">
        <v>82</v>
      </c>
    </row>
    <row r="11" spans="1:1" x14ac:dyDescent="0.2">
      <c r="A11" s="24" t="s">
        <v>83</v>
      </c>
    </row>
    <row r="12" spans="1:1" x14ac:dyDescent="0.2">
      <c r="A12" t="s">
        <v>84</v>
      </c>
    </row>
    <row r="13" spans="1:1" x14ac:dyDescent="0.2">
      <c r="A13" s="24" t="s">
        <v>47</v>
      </c>
    </row>
    <row r="14" spans="1:1" x14ac:dyDescent="0.2">
      <c r="A14" t="s">
        <v>85</v>
      </c>
    </row>
  </sheetData>
  <sheetProtection password="CA57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sheetData>
    <row r="1" spans="1:1" x14ac:dyDescent="0.2">
      <c r="A1" t="s">
        <v>164</v>
      </c>
    </row>
    <row r="3" spans="1:1" x14ac:dyDescent="0.2">
      <c r="A3" t="s">
        <v>157</v>
      </c>
    </row>
    <row r="5" spans="1:1" x14ac:dyDescent="0.2">
      <c r="A5" t="s">
        <v>161</v>
      </c>
    </row>
    <row r="6" spans="1:1" x14ac:dyDescent="0.2">
      <c r="A6" t="s">
        <v>158</v>
      </c>
    </row>
    <row r="7" spans="1:1" x14ac:dyDescent="0.2">
      <c r="A7" t="s">
        <v>162</v>
      </c>
    </row>
    <row r="8" spans="1:1" x14ac:dyDescent="0.2">
      <c r="A8" t="s">
        <v>159</v>
      </c>
    </row>
  </sheetData>
  <sheetProtection password="CA5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</vt:lpstr>
      <vt:lpstr>Descriptors</vt:lpstr>
      <vt:lpstr>References</vt:lpstr>
      <vt:lpstr>Disclaimer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medrdr</dc:creator>
  <cp:lastModifiedBy>Judith Hawksworth</cp:lastModifiedBy>
  <dcterms:created xsi:type="dcterms:W3CDTF">2018-03-13T12:28:54Z</dcterms:created>
  <dcterms:modified xsi:type="dcterms:W3CDTF">2018-08-15T10:51:53Z</dcterms:modified>
</cp:coreProperties>
</file>